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0" windowWidth="11985" windowHeight="1206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'Sheet1'!$E$1:$P$31</definedName>
  </definedNames>
  <calcPr fullCalcOnLoad="1"/>
</workbook>
</file>

<file path=xl/comments1.xml><?xml version="1.0" encoding="utf-8"?>
<comments xmlns="http://schemas.openxmlformats.org/spreadsheetml/2006/main">
  <authors>
    <author>P2000D4</author>
  </authors>
  <commentList>
    <comment ref="M5" authorId="0">
      <text>
        <r>
          <rPr>
            <b/>
            <sz val="11"/>
            <rFont val="Tahoma"/>
            <family val="2"/>
          </rPr>
          <t>Operating Pressure</t>
        </r>
        <r>
          <rPr>
            <b/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is the opperating pressure of the system.</t>
        </r>
      </text>
    </comment>
    <comment ref="H5" authorId="0">
      <text>
        <r>
          <rPr>
            <sz val="10"/>
            <rFont val="Tahoma"/>
            <family val="2"/>
          </rPr>
          <t>This is the flow you require by adding up all your tools/machines. You may need to allow extra for any future extensions or add-ons.</t>
        </r>
      </text>
    </comment>
    <comment ref="I5" authorId="0">
      <text>
        <r>
          <rPr>
            <sz val="10"/>
            <rFont val="Tahoma"/>
            <family val="2"/>
          </rPr>
          <t>This is the flow you require by adding up all your tools/machines. You may need to allow extra for any future extensions or add-ons.</t>
        </r>
      </text>
    </comment>
    <comment ref="J5" authorId="0">
      <text>
        <r>
          <rPr>
            <sz val="10"/>
            <rFont val="Tahoma"/>
            <family val="2"/>
          </rPr>
          <t>This is the flow you require by adding up all your tools/machines. You may need to allow extra for any future extensions or add-ons.</t>
        </r>
      </text>
    </comment>
    <comment ref="K5" authorId="0">
      <text>
        <r>
          <rPr>
            <b/>
            <sz val="11"/>
            <rFont val="Tahoma"/>
            <family val="2"/>
          </rPr>
          <t>Pressure Drop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is the loss of pressure at end of the pipe. A pressure drop of 3-4% is generally acceptable.</t>
        </r>
      </text>
    </comment>
    <comment ref="L5" authorId="0">
      <text>
        <r>
          <rPr>
            <b/>
            <sz val="11"/>
            <rFont val="Tahoma"/>
            <family val="2"/>
          </rPr>
          <t xml:space="preserve">Pressure Drop </t>
        </r>
        <r>
          <rPr>
            <b/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is the loss of pressure at end of the pipe. A pressure drop of 3-4% is generally acceptable.</t>
        </r>
      </text>
    </comment>
    <comment ref="N5" authorId="0">
      <text>
        <r>
          <rPr>
            <b/>
            <sz val="11"/>
            <rFont val="Tahoma"/>
            <family val="2"/>
          </rPr>
          <t>Operating Pressure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is the opperating pressure of the system.</t>
        </r>
      </text>
    </comment>
  </commentList>
</comments>
</file>

<file path=xl/sharedStrings.xml><?xml version="1.0" encoding="utf-8"?>
<sst xmlns="http://schemas.openxmlformats.org/spreadsheetml/2006/main" count="34" uniqueCount="30">
  <si>
    <t>Flow</t>
  </si>
  <si>
    <t>Cfm</t>
  </si>
  <si>
    <t>L/sec</t>
  </si>
  <si>
    <t>L/min</t>
  </si>
  <si>
    <t>Pressure Drop</t>
  </si>
  <si>
    <t>PSI</t>
  </si>
  <si>
    <t>Bar</t>
  </si>
  <si>
    <t>Length</t>
  </si>
  <si>
    <t>Mtrs</t>
  </si>
  <si>
    <t>Feet</t>
  </si>
  <si>
    <t>(Internal Dia)</t>
  </si>
  <si>
    <t>Pipe Size mm</t>
  </si>
  <si>
    <t>Pipe Sizing Formulation Chart</t>
  </si>
  <si>
    <t>Tee Run</t>
  </si>
  <si>
    <t xml:space="preserve">Tee  </t>
  </si>
  <si>
    <t>Ball Valve</t>
  </si>
  <si>
    <r>
      <t>Elbow 90</t>
    </r>
    <r>
      <rPr>
        <sz val="11"/>
        <rFont val="Calibri"/>
        <family val="2"/>
      </rPr>
      <t>˚</t>
    </r>
  </si>
  <si>
    <r>
      <t>Elbow 45</t>
    </r>
    <r>
      <rPr>
        <sz val="11"/>
        <rFont val="Calibri"/>
        <family val="2"/>
      </rPr>
      <t>˚</t>
    </r>
  </si>
  <si>
    <t>Qty</t>
  </si>
  <si>
    <t>Fitting Type</t>
  </si>
  <si>
    <r>
      <t>Elbow 90</t>
    </r>
    <r>
      <rPr>
        <b/>
        <sz val="11"/>
        <rFont val="Calibri"/>
        <family val="2"/>
      </rPr>
      <t>˚</t>
    </r>
  </si>
  <si>
    <r>
      <t>Elbow 45</t>
    </r>
    <r>
      <rPr>
        <b/>
        <sz val="11"/>
        <rFont val="Calibri"/>
        <family val="2"/>
      </rPr>
      <t>˚</t>
    </r>
  </si>
  <si>
    <t>Added Mtrs:</t>
  </si>
  <si>
    <t>Fittings</t>
  </si>
  <si>
    <t>Tee main direction</t>
  </si>
  <si>
    <t xml:space="preserve">Where the system is complex and intensively uses fittings and changes of direction, </t>
  </si>
  <si>
    <t>it is also possible to approximate the effect of pressure loss due to the fittings.</t>
  </si>
  <si>
    <t>Select the blue box and then type in the value from the yellow box and push Enter</t>
  </si>
  <si>
    <t>Operating Pressure</t>
  </si>
  <si>
    <t>Maxair is rated to 16 Bar with a 2:1 saftey factor. Other pressure ratings are available with larger internal diameters and flow rates. Please contact UPG for more information.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</si>
</sst>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36"/>
      <color indexed="30"/>
      <name val="Calibri"/>
      <family val="2"/>
    </font>
    <font>
      <sz val="12"/>
      <color indexed="8"/>
      <name val="Calibri"/>
      <family val="2"/>
    </font>
    <font>
      <sz val="2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36"/>
      <color indexed="18"/>
      <name val="Haettenschweiler"/>
      <family val="2"/>
    </font>
    <font>
      <sz val="8"/>
      <color indexed="8"/>
      <name val="Calibri"/>
      <family val="2"/>
    </font>
    <font>
      <sz val="36"/>
      <color indexed="30"/>
      <name val="Haettenschweiler"/>
      <family val="2"/>
    </font>
    <font>
      <b/>
      <sz val="14"/>
      <name val="Calibri"/>
      <family val="2"/>
    </font>
    <font>
      <b/>
      <sz val="20"/>
      <color indexed="10"/>
      <name val="Calibri"/>
      <family val="2"/>
    </font>
    <font>
      <b/>
      <sz val="48"/>
      <color indexed="18"/>
      <name val="Franklin Gothic Demi"/>
      <family val="2"/>
    </font>
    <font>
      <b/>
      <i/>
      <sz val="12"/>
      <color indexed="10"/>
      <name val="Calibri"/>
      <family val="2"/>
    </font>
    <font>
      <b/>
      <sz val="36"/>
      <color indexed="30"/>
      <name val="Arial Narrow"/>
      <family val="2"/>
    </font>
    <font>
      <b/>
      <sz val="26"/>
      <color indexed="30"/>
      <name val="Arial Narrow"/>
      <family val="2"/>
    </font>
    <font>
      <sz val="11"/>
      <color indexed="8"/>
      <name val="Tahoma"/>
      <family val="2"/>
    </font>
    <font>
      <sz val="8"/>
      <name val="Calibri"/>
      <family val="2"/>
    </font>
    <font>
      <b/>
      <sz val="36"/>
      <color indexed="18"/>
      <name val="Arial Narrow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0" tint="-0.149990007281303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2" fontId="5" fillId="33" borderId="23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3" fillId="34" borderId="0" xfId="0" applyFont="1" applyFill="1" applyAlignment="1" applyProtection="1">
      <alignment horizontal="left"/>
      <protection/>
    </xf>
    <xf numFmtId="0" fontId="13" fillId="34" borderId="0" xfId="0" applyFont="1" applyFill="1" applyBorder="1" applyAlignment="1" applyProtection="1">
      <alignment horizontal="left"/>
      <protection/>
    </xf>
    <xf numFmtId="2" fontId="17" fillId="34" borderId="26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/>
      <protection/>
    </xf>
    <xf numFmtId="0" fontId="23" fillId="0" borderId="24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17" xfId="0" applyFont="1" applyBorder="1" applyAlignment="1" applyProtection="1">
      <alignment horizontal="left"/>
      <protection/>
    </xf>
    <xf numFmtId="0" fontId="23" fillId="0" borderId="27" xfId="0" applyFont="1" applyBorder="1" applyAlignment="1" applyProtection="1">
      <alignment horizontal="left"/>
      <protection/>
    </xf>
    <xf numFmtId="0" fontId="23" fillId="0" borderId="25" xfId="0" applyFont="1" applyBorder="1" applyAlignment="1" applyProtection="1">
      <alignment horizontal="left"/>
      <protection/>
    </xf>
    <xf numFmtId="0" fontId="23" fillId="0" borderId="21" xfId="0" applyFont="1" applyBorder="1" applyAlignment="1" applyProtection="1">
      <alignment horizontal="left"/>
      <protection/>
    </xf>
    <xf numFmtId="0" fontId="59" fillId="0" borderId="28" xfId="0" applyFont="1" applyFill="1" applyBorder="1" applyAlignment="1" applyProtection="1">
      <alignment horizontal="center" wrapText="1"/>
      <protection/>
    </xf>
    <xf numFmtId="0" fontId="59" fillId="0" borderId="26" xfId="0" applyFont="1" applyFill="1" applyBorder="1" applyAlignment="1" applyProtection="1">
      <alignment horizontal="center" wrapText="1"/>
      <protection/>
    </xf>
    <xf numFmtId="0" fontId="59" fillId="0" borderId="29" xfId="0" applyFont="1" applyFill="1" applyBorder="1" applyAlignment="1" applyProtection="1">
      <alignment horizontal="center" wrapText="1"/>
      <protection/>
    </xf>
    <xf numFmtId="0" fontId="59" fillId="0" borderId="27" xfId="0" applyFont="1" applyFill="1" applyBorder="1" applyAlignment="1" applyProtection="1">
      <alignment horizontal="center" wrapText="1"/>
      <protection/>
    </xf>
    <xf numFmtId="0" fontId="59" fillId="0" borderId="25" xfId="0" applyFont="1" applyFill="1" applyBorder="1" applyAlignment="1" applyProtection="1">
      <alignment horizontal="center" wrapText="1"/>
      <protection/>
    </xf>
    <xf numFmtId="0" fontId="59" fillId="0" borderId="21" xfId="0" applyFont="1" applyFill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2" fontId="11" fillId="35" borderId="34" xfId="0" applyNumberFormat="1" applyFont="1" applyFill="1" applyBorder="1" applyAlignment="1" applyProtection="1">
      <alignment horizontal="center" vertical="center"/>
      <protection locked="0"/>
    </xf>
    <xf numFmtId="2" fontId="11" fillId="35" borderId="35" xfId="0" applyNumberFormat="1" applyFont="1" applyFill="1" applyBorder="1" applyAlignment="1" applyProtection="1">
      <alignment horizontal="center" vertical="center"/>
      <protection locked="0"/>
    </xf>
    <xf numFmtId="2" fontId="11" fillId="35" borderId="36" xfId="0" applyNumberFormat="1" applyFont="1" applyFill="1" applyBorder="1" applyAlignment="1" applyProtection="1">
      <alignment horizontal="center" vertical="center"/>
      <protection locked="0"/>
    </xf>
    <xf numFmtId="2" fontId="11" fillId="35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left"/>
      <protection/>
    </xf>
    <xf numFmtId="0" fontId="23" fillId="0" borderId="26" xfId="0" applyFont="1" applyFill="1" applyBorder="1" applyAlignment="1" applyProtection="1">
      <alignment horizontal="left"/>
      <protection/>
    </xf>
    <xf numFmtId="0" fontId="23" fillId="0" borderId="29" xfId="0" applyFont="1" applyFill="1" applyBorder="1" applyAlignment="1" applyProtection="1">
      <alignment horizontal="left"/>
      <protection/>
    </xf>
    <xf numFmtId="0" fontId="19" fillId="34" borderId="0" xfId="0" applyFont="1" applyFill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horizontal="center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 applyProtection="1">
      <alignment horizontal="center"/>
      <protection/>
    </xf>
    <xf numFmtId="0" fontId="21" fillId="34" borderId="25" xfId="0" applyFont="1" applyFill="1" applyBorder="1" applyAlignment="1" applyProtection="1">
      <alignment horizontal="center"/>
      <protection/>
    </xf>
    <xf numFmtId="0" fontId="25" fillId="34" borderId="2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>
      <fill>
        <patternFill>
          <bgColor theme="1" tint="0.0499899983406066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0</xdr:row>
      <xdr:rowOff>9525</xdr:rowOff>
    </xdr:from>
    <xdr:to>
      <xdr:col>12</xdr:col>
      <xdr:colOff>152400</xdr:colOff>
      <xdr:row>1</xdr:row>
      <xdr:rowOff>0</xdr:rowOff>
    </xdr:to>
    <xdr:pic>
      <xdr:nvPicPr>
        <xdr:cNvPr id="1" name="Picture 1" descr="Maxair-Logo-Redr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525"/>
          <a:ext cx="33051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24</xdr:row>
      <xdr:rowOff>47625</xdr:rowOff>
    </xdr:from>
    <xdr:to>
      <xdr:col>7</xdr:col>
      <xdr:colOff>523875</xdr:colOff>
      <xdr:row>24</xdr:row>
      <xdr:rowOff>390525</xdr:rowOff>
    </xdr:to>
    <xdr:pic>
      <xdr:nvPicPr>
        <xdr:cNvPr id="2" name="Picture 16" descr="kniebogen_tcm27-95785"/>
        <xdr:cNvPicPr preferRelativeResize="1">
          <a:picLocks noChangeAspect="1"/>
        </xdr:cNvPicPr>
      </xdr:nvPicPr>
      <xdr:blipFill>
        <a:blip r:embed="rId2"/>
        <a:srcRect l="8332" t="11538" r="18333" b="19230"/>
        <a:stretch>
          <a:fillRect/>
        </a:stretch>
      </xdr:blipFill>
      <xdr:spPr>
        <a:xfrm>
          <a:off x="4095750" y="76962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26</xdr:row>
      <xdr:rowOff>57150</xdr:rowOff>
    </xdr:from>
    <xdr:to>
      <xdr:col>7</xdr:col>
      <xdr:colOff>561975</xdr:colOff>
      <xdr:row>26</xdr:row>
      <xdr:rowOff>381000</xdr:rowOff>
    </xdr:to>
    <xdr:pic>
      <xdr:nvPicPr>
        <xdr:cNvPr id="3" name="Picture 17" descr="t_st_durchl_tcm27-95791"/>
        <xdr:cNvPicPr preferRelativeResize="1">
          <a:picLocks noChangeAspect="1"/>
        </xdr:cNvPicPr>
      </xdr:nvPicPr>
      <xdr:blipFill>
        <a:blip r:embed="rId3"/>
        <a:srcRect t="13999" b="17999"/>
        <a:stretch>
          <a:fillRect/>
        </a:stretch>
      </xdr:blipFill>
      <xdr:spPr>
        <a:xfrm>
          <a:off x="4076700" y="85629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27</xdr:row>
      <xdr:rowOff>66675</xdr:rowOff>
    </xdr:from>
    <xdr:to>
      <xdr:col>7</xdr:col>
      <xdr:colOff>552450</xdr:colOff>
      <xdr:row>27</xdr:row>
      <xdr:rowOff>419100</xdr:rowOff>
    </xdr:to>
    <xdr:pic>
      <xdr:nvPicPr>
        <xdr:cNvPr id="4" name="Picture 18" descr="t_st_abzweig_tcm27-95790"/>
        <xdr:cNvPicPr preferRelativeResize="1">
          <a:picLocks noChangeAspect="1"/>
        </xdr:cNvPicPr>
      </xdr:nvPicPr>
      <xdr:blipFill>
        <a:blip r:embed="rId4"/>
        <a:srcRect t="13999" b="11999"/>
        <a:stretch>
          <a:fillRect/>
        </a:stretch>
      </xdr:blipFill>
      <xdr:spPr>
        <a:xfrm>
          <a:off x="4067175" y="90011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28</xdr:row>
      <xdr:rowOff>28575</xdr:rowOff>
    </xdr:from>
    <xdr:to>
      <xdr:col>7</xdr:col>
      <xdr:colOff>552450</xdr:colOff>
      <xdr:row>28</xdr:row>
      <xdr:rowOff>381000</xdr:rowOff>
    </xdr:to>
    <xdr:pic>
      <xdr:nvPicPr>
        <xdr:cNvPr id="5" name="Picture 19" descr="kugelhahn_tcm27-95786"/>
        <xdr:cNvPicPr preferRelativeResize="1">
          <a:picLocks noChangeAspect="1"/>
        </xdr:cNvPicPr>
      </xdr:nvPicPr>
      <xdr:blipFill>
        <a:blip r:embed="rId5"/>
        <a:srcRect b="25999"/>
        <a:stretch>
          <a:fillRect/>
        </a:stretch>
      </xdr:blipFill>
      <xdr:spPr>
        <a:xfrm>
          <a:off x="4067175" y="939165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25</xdr:row>
      <xdr:rowOff>57150</xdr:rowOff>
    </xdr:from>
    <xdr:to>
      <xdr:col>7</xdr:col>
      <xdr:colOff>533400</xdr:colOff>
      <xdr:row>25</xdr:row>
      <xdr:rowOff>400050</xdr:rowOff>
    </xdr:to>
    <xdr:pic>
      <xdr:nvPicPr>
        <xdr:cNvPr id="6" name="Picture 16" descr="kniebogen_tcm27-95785"/>
        <xdr:cNvPicPr preferRelativeResize="1">
          <a:picLocks noChangeAspect="1"/>
        </xdr:cNvPicPr>
      </xdr:nvPicPr>
      <xdr:blipFill>
        <a:blip r:embed="rId2"/>
        <a:srcRect l="8332" t="11538" r="18333" b="19230"/>
        <a:stretch>
          <a:fillRect/>
        </a:stretch>
      </xdr:blipFill>
      <xdr:spPr>
        <a:xfrm>
          <a:off x="4105275" y="813435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Q36"/>
  <sheetViews>
    <sheetView showGridLines="0" showRowColHeaders="0" tabSelected="1" zoomScale="70" zoomScaleNormal="70" zoomScalePageLayoutView="0" workbookViewId="0" topLeftCell="A1">
      <selection activeCell="K5" sqref="K5"/>
    </sheetView>
  </sheetViews>
  <sheetFormatPr defaultColWidth="9.140625" defaultRowHeight="15"/>
  <cols>
    <col min="1" max="4" width="9.140625" style="1" customWidth="1"/>
    <col min="5" max="5" width="5.00390625" style="1" customWidth="1"/>
    <col min="6" max="14" width="9.140625" style="1" customWidth="1"/>
    <col min="15" max="15" width="13.7109375" style="1" hidden="1" customWidth="1"/>
    <col min="16" max="16" width="5.140625" style="1" customWidth="1"/>
    <col min="17" max="16384" width="9.140625" style="1" customWidth="1"/>
  </cols>
  <sheetData>
    <row r="1" spans="5:16" ht="139.5" customHeight="1">
      <c r="E1" s="26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5:16" ht="46.5">
      <c r="E2" s="26"/>
      <c r="F2" s="102" t="s">
        <v>12</v>
      </c>
      <c r="G2" s="102"/>
      <c r="H2" s="102"/>
      <c r="I2" s="102"/>
      <c r="J2" s="102"/>
      <c r="K2" s="102"/>
      <c r="L2" s="102"/>
      <c r="M2" s="102"/>
      <c r="N2" s="102"/>
      <c r="O2" s="102"/>
      <c r="P2" s="27"/>
    </row>
    <row r="3" spans="5:17" ht="31.5" customHeight="1">
      <c r="E3" s="28"/>
      <c r="F3" s="69" t="s">
        <v>7</v>
      </c>
      <c r="G3" s="98"/>
      <c r="H3" s="69" t="s">
        <v>0</v>
      </c>
      <c r="I3" s="70"/>
      <c r="J3" s="98"/>
      <c r="K3" s="69" t="s">
        <v>4</v>
      </c>
      <c r="L3" s="98"/>
      <c r="M3" s="80" t="s">
        <v>28</v>
      </c>
      <c r="N3" s="81"/>
      <c r="O3" s="10" t="s">
        <v>11</v>
      </c>
      <c r="P3" s="29"/>
      <c r="Q3" s="15"/>
    </row>
    <row r="4" spans="5:17" ht="15.75" thickBot="1">
      <c r="E4" s="28"/>
      <c r="F4" s="3" t="s">
        <v>8</v>
      </c>
      <c r="G4" s="4" t="s">
        <v>9</v>
      </c>
      <c r="H4" s="5" t="s">
        <v>1</v>
      </c>
      <c r="I4" s="6" t="s">
        <v>2</v>
      </c>
      <c r="J4" s="3" t="s">
        <v>3</v>
      </c>
      <c r="K4" s="7" t="s">
        <v>5</v>
      </c>
      <c r="L4" s="8" t="s">
        <v>6</v>
      </c>
      <c r="M4" s="7" t="s">
        <v>5</v>
      </c>
      <c r="N4" s="8" t="s">
        <v>6</v>
      </c>
      <c r="O4" s="7" t="s">
        <v>10</v>
      </c>
      <c r="P4" s="30"/>
      <c r="Q4" s="15"/>
    </row>
    <row r="5" spans="5:17" ht="28.5" customHeight="1">
      <c r="E5" s="28"/>
      <c r="F5" s="11">
        <v>56</v>
      </c>
      <c r="G5" s="12"/>
      <c r="H5" s="11">
        <v>72.4</v>
      </c>
      <c r="I5" s="13"/>
      <c r="J5" s="11"/>
      <c r="K5" s="14">
        <v>10</v>
      </c>
      <c r="L5" s="12"/>
      <c r="M5" s="14"/>
      <c r="N5" s="12">
        <v>15</v>
      </c>
      <c r="O5" s="9">
        <f>POWER(POWER((H5/2.118880003+I5+J5/60),1.85)*(F5+G5/3.28084+F7)*450/((K5/14.50377377+L5)*(M5/14.50377377+N5)),0.2)</f>
        <v>18.020789423449624</v>
      </c>
      <c r="P5" s="31"/>
      <c r="Q5" s="15"/>
    </row>
    <row r="6" spans="5:17" ht="16.5" thickBot="1">
      <c r="E6" s="28"/>
      <c r="F6" s="99">
        <f>IF(COUNT(F5:G5)&lt;=1,"","Choose One Only")</f>
      </c>
      <c r="G6" s="83"/>
      <c r="H6" s="100">
        <f>IF(COUNT(H5:J5)&lt;=1,"","Choose One Only")</f>
      </c>
      <c r="I6" s="100"/>
      <c r="J6" s="101"/>
      <c r="K6" s="82">
        <f>IF(COUNT(K5:L5)&lt;=1,"","Choose One Only")</f>
      </c>
      <c r="L6" s="83"/>
      <c r="M6" s="82">
        <f>IF(COUNT(M5:N5)&lt;=1,"","Choose One Only")</f>
      </c>
      <c r="N6" s="83"/>
      <c r="O6" s="2"/>
      <c r="P6" s="31"/>
      <c r="Q6" s="51"/>
    </row>
    <row r="7" spans="5:16" ht="15">
      <c r="E7" s="26"/>
      <c r="F7" s="76">
        <v>7.54</v>
      </c>
      <c r="G7" s="77"/>
      <c r="H7" s="26"/>
      <c r="I7" s="26"/>
      <c r="J7" s="26"/>
      <c r="K7" s="26"/>
      <c r="L7" s="26"/>
      <c r="M7" s="26"/>
      <c r="N7" s="26"/>
      <c r="O7" s="26"/>
      <c r="P7" s="26"/>
    </row>
    <row r="8" spans="5:16" ht="15.75" thickBot="1">
      <c r="E8" s="26"/>
      <c r="F8" s="78"/>
      <c r="G8" s="79"/>
      <c r="H8" s="26"/>
      <c r="I8" s="26"/>
      <c r="J8" s="26"/>
      <c r="K8" s="26"/>
      <c r="L8" s="26"/>
      <c r="M8" s="26"/>
      <c r="N8" s="26"/>
      <c r="O8" s="26"/>
      <c r="P8" s="26"/>
    </row>
    <row r="9" spans="5:16" ht="33.75">
      <c r="E9" s="26"/>
      <c r="F9" s="84" t="str">
        <f>IF(O5&gt;101.4,"Air System too large for program.","Recommended Pipe Size")</f>
        <v>Recommended Pipe Size</v>
      </c>
      <c r="G9" s="84"/>
      <c r="H9" s="84"/>
      <c r="I9" s="84"/>
      <c r="J9" s="84"/>
      <c r="K9" s="84"/>
      <c r="L9" s="84"/>
      <c r="M9" s="84"/>
      <c r="N9" s="84"/>
      <c r="O9" s="84"/>
      <c r="P9" s="26"/>
    </row>
    <row r="10" spans="5:16" ht="5.25" customHeight="1">
      <c r="E10" s="26"/>
      <c r="F10" s="26"/>
      <c r="G10" s="26"/>
      <c r="H10" s="32"/>
      <c r="I10" s="32"/>
      <c r="J10" s="32"/>
      <c r="K10" s="32"/>
      <c r="L10" s="32"/>
      <c r="M10" s="32"/>
      <c r="N10" s="26"/>
      <c r="O10" s="26"/>
      <c r="P10" s="26"/>
    </row>
    <row r="11" spans="5:16" ht="15" customHeight="1">
      <c r="E11" s="26"/>
      <c r="F11" s="26"/>
      <c r="G11" s="26"/>
      <c r="H11" s="26"/>
      <c r="I11" s="85" t="str">
        <f>IF(O5&gt;78.6,"Phone 0800 473 100","Maxair Pipe to use")</f>
        <v>Maxair Pipe to use</v>
      </c>
      <c r="J11" s="86"/>
      <c r="K11" s="86"/>
      <c r="L11" s="87"/>
      <c r="M11" s="26"/>
      <c r="N11" s="26"/>
      <c r="O11" s="26"/>
      <c r="P11" s="26"/>
    </row>
    <row r="12" spans="5:16" ht="15.75" customHeight="1" thickBot="1">
      <c r="E12" s="26"/>
      <c r="F12" s="26"/>
      <c r="G12" s="26"/>
      <c r="H12" s="26"/>
      <c r="I12" s="88"/>
      <c r="J12" s="89"/>
      <c r="K12" s="89"/>
      <c r="L12" s="90"/>
      <c r="M12" s="26"/>
      <c r="N12" s="26"/>
      <c r="O12" s="26"/>
      <c r="P12" s="26"/>
    </row>
    <row r="13" spans="5:16" s="16" customFormat="1" ht="36.75" thickBot="1">
      <c r="E13" s="33"/>
      <c r="F13" s="33"/>
      <c r="G13" s="33"/>
      <c r="H13" s="52"/>
      <c r="I13" s="91" t="str">
        <f>IF(O5&lt;=14.2,"Air 20",IF(O5&lt;17.7,"Air 25",IF(O5&lt;22.8,"Air 32",IF(O5&lt;28.5,"Air 40",IF(O5&lt;35.6,"Air 50",IF(O5&lt;45.1,"Air 63",IF(O5&lt;64.5,"Air 90",IF(O5&lt;78.6,"Air 110","Contact UPG"))))))))</f>
        <v>Air 32</v>
      </c>
      <c r="J13" s="92"/>
      <c r="K13" s="92"/>
      <c r="L13" s="93"/>
      <c r="M13" s="33"/>
      <c r="N13" s="33"/>
      <c r="O13" s="33"/>
      <c r="P13" s="33"/>
    </row>
    <row r="14" spans="5:16" s="53" customFormat="1" ht="15" customHeight="1"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5:16" s="53" customFormat="1" ht="15" customHeight="1">
      <c r="E15" s="54"/>
      <c r="F15" s="63" t="s">
        <v>29</v>
      </c>
      <c r="G15" s="64"/>
      <c r="H15" s="64"/>
      <c r="I15" s="64"/>
      <c r="J15" s="64"/>
      <c r="K15" s="64"/>
      <c r="L15" s="64"/>
      <c r="M15" s="64"/>
      <c r="N15" s="64"/>
      <c r="O15" s="65"/>
      <c r="P15" s="56"/>
    </row>
    <row r="16" spans="5:16" s="53" customFormat="1" ht="15" customHeight="1">
      <c r="E16" s="54"/>
      <c r="F16" s="66"/>
      <c r="G16" s="67"/>
      <c r="H16" s="67"/>
      <c r="I16" s="67"/>
      <c r="J16" s="67"/>
      <c r="K16" s="67"/>
      <c r="L16" s="67"/>
      <c r="M16" s="67"/>
      <c r="N16" s="67"/>
      <c r="O16" s="68"/>
      <c r="P16" s="56"/>
    </row>
    <row r="17" spans="5:16" ht="15"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4"/>
    </row>
    <row r="18" spans="5:16" ht="45.75">
      <c r="E18" s="34"/>
      <c r="F18" s="103" t="s">
        <v>23</v>
      </c>
      <c r="G18" s="103"/>
      <c r="H18" s="103"/>
      <c r="I18" s="103"/>
      <c r="J18" s="103"/>
      <c r="K18" s="103"/>
      <c r="L18" s="103"/>
      <c r="M18" s="103"/>
      <c r="N18" s="103"/>
      <c r="O18" s="36"/>
      <c r="P18" s="34"/>
    </row>
    <row r="19" spans="5:16" ht="5.25" customHeight="1">
      <c r="E19" s="34"/>
      <c r="F19" s="37"/>
      <c r="G19" s="37"/>
      <c r="H19" s="38"/>
      <c r="I19" s="38"/>
      <c r="J19" s="38"/>
      <c r="K19" s="38"/>
      <c r="L19" s="38"/>
      <c r="M19" s="38"/>
      <c r="N19" s="37"/>
      <c r="O19" s="37"/>
      <c r="P19" s="34"/>
    </row>
    <row r="20" spans="5:16" ht="15">
      <c r="E20" s="26"/>
      <c r="F20" s="94" t="s">
        <v>25</v>
      </c>
      <c r="G20" s="95"/>
      <c r="H20" s="95"/>
      <c r="I20" s="95"/>
      <c r="J20" s="95"/>
      <c r="K20" s="95"/>
      <c r="L20" s="95"/>
      <c r="M20" s="95"/>
      <c r="N20" s="95"/>
      <c r="O20" s="96"/>
      <c r="P20" s="55"/>
    </row>
    <row r="21" spans="5:16" ht="15">
      <c r="E21" s="26"/>
      <c r="F21" s="57" t="s">
        <v>26</v>
      </c>
      <c r="G21" s="58"/>
      <c r="H21" s="58"/>
      <c r="I21" s="58"/>
      <c r="J21" s="58"/>
      <c r="K21" s="58"/>
      <c r="L21" s="58"/>
      <c r="M21" s="58"/>
      <c r="N21" s="58"/>
      <c r="O21" s="59"/>
      <c r="P21" s="55"/>
    </row>
    <row r="22" spans="5:16" ht="15">
      <c r="E22" s="26"/>
      <c r="F22" s="60" t="s">
        <v>27</v>
      </c>
      <c r="G22" s="61"/>
      <c r="H22" s="61"/>
      <c r="I22" s="61"/>
      <c r="J22" s="61"/>
      <c r="K22" s="61"/>
      <c r="L22" s="61"/>
      <c r="M22" s="61"/>
      <c r="N22" s="61"/>
      <c r="O22" s="62"/>
      <c r="P22" s="55"/>
    </row>
    <row r="23" spans="5:17" ht="15">
      <c r="E23" s="2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51"/>
    </row>
    <row r="24" spans="5:16" ht="15.75" thickBot="1">
      <c r="E24" s="26"/>
      <c r="F24" s="72" t="s">
        <v>19</v>
      </c>
      <c r="G24" s="73"/>
      <c r="H24" s="22"/>
      <c r="I24" s="17" t="s">
        <v>18</v>
      </c>
      <c r="J24" s="34"/>
      <c r="K24" s="47"/>
      <c r="L24" s="34"/>
      <c r="M24" s="48"/>
      <c r="N24" s="26"/>
      <c r="O24" s="26"/>
      <c r="P24" s="26"/>
    </row>
    <row r="25" spans="5:16" ht="33.75" customHeight="1">
      <c r="E25" s="26"/>
      <c r="F25" s="74" t="s">
        <v>20</v>
      </c>
      <c r="G25" s="74"/>
      <c r="H25" s="21"/>
      <c r="I25" s="23">
        <v>6</v>
      </c>
      <c r="J25" s="26"/>
      <c r="K25" s="26"/>
      <c r="L25" s="26"/>
      <c r="M25" s="26"/>
      <c r="N25" s="26"/>
      <c r="O25" s="26"/>
      <c r="P25" s="26"/>
    </row>
    <row r="26" spans="5:16" ht="33.75" customHeight="1">
      <c r="E26" s="26"/>
      <c r="F26" s="75" t="s">
        <v>21</v>
      </c>
      <c r="G26" s="75"/>
      <c r="H26" s="21"/>
      <c r="I26" s="24"/>
      <c r="J26" s="44"/>
      <c r="K26" s="34"/>
      <c r="L26" s="26"/>
      <c r="M26" s="26"/>
      <c r="N26" s="26"/>
      <c r="O26" s="26"/>
      <c r="P26" s="26"/>
    </row>
    <row r="27" spans="5:16" ht="33.75" customHeight="1">
      <c r="E27" s="26"/>
      <c r="F27" s="75" t="s">
        <v>24</v>
      </c>
      <c r="G27" s="75"/>
      <c r="H27" s="20"/>
      <c r="I27" s="24"/>
      <c r="J27" s="44"/>
      <c r="K27" s="26"/>
      <c r="L27" s="49"/>
      <c r="M27" s="43"/>
      <c r="N27" s="26"/>
      <c r="O27" s="26"/>
      <c r="P27" s="26"/>
    </row>
    <row r="28" spans="5:16" ht="33.75" customHeight="1">
      <c r="E28" s="26"/>
      <c r="F28" s="75" t="s">
        <v>14</v>
      </c>
      <c r="G28" s="75"/>
      <c r="H28" s="2"/>
      <c r="I28" s="24"/>
      <c r="J28" s="44"/>
      <c r="K28" s="26"/>
      <c r="L28" s="26"/>
      <c r="M28" s="43"/>
      <c r="N28" s="26"/>
      <c r="O28" s="26"/>
      <c r="P28" s="26"/>
    </row>
    <row r="29" spans="5:16" ht="33.75" customHeight="1" thickBot="1">
      <c r="E29" s="26"/>
      <c r="F29" s="75" t="s">
        <v>15</v>
      </c>
      <c r="G29" s="75"/>
      <c r="H29" s="21"/>
      <c r="I29" s="24">
        <v>1</v>
      </c>
      <c r="J29" s="44"/>
      <c r="K29" s="26"/>
      <c r="L29" s="26"/>
      <c r="M29" s="50"/>
      <c r="N29" s="26"/>
      <c r="O29" s="26"/>
      <c r="P29" s="26"/>
    </row>
    <row r="30" spans="5:16" ht="27" customHeight="1" thickBot="1">
      <c r="E30" s="26"/>
      <c r="F30" s="69" t="s">
        <v>22</v>
      </c>
      <c r="G30" s="70"/>
      <c r="H30" s="71"/>
      <c r="I30" s="25">
        <f>SUM(H32:H36)</f>
        <v>7.539999999999999</v>
      </c>
      <c r="J30" s="50"/>
      <c r="K30" s="44"/>
      <c r="L30" s="44"/>
      <c r="M30" s="43"/>
      <c r="N30" s="26"/>
      <c r="O30" s="26"/>
      <c r="P30" s="26"/>
    </row>
    <row r="31" spans="5:16" ht="15.75" customHeight="1">
      <c r="E31" s="26"/>
      <c r="F31" s="39"/>
      <c r="G31" s="40"/>
      <c r="H31" s="41"/>
      <c r="I31" s="42"/>
      <c r="J31" s="43"/>
      <c r="K31" s="44"/>
      <c r="L31" s="44"/>
      <c r="M31" s="43"/>
      <c r="N31" s="26"/>
      <c r="O31" s="26"/>
      <c r="P31" s="26"/>
    </row>
    <row r="32" spans="7:10" ht="15" hidden="1">
      <c r="G32" s="18" t="s">
        <v>16</v>
      </c>
      <c r="H32" s="18">
        <f>SUM(I25*I32)</f>
        <v>7.4399999999999995</v>
      </c>
      <c r="I32" s="19" t="str">
        <f>IF(J32="20","0.79",IF(J32="25","0.95",IF(J32="32","1.24",IF(J32="40","1.53",IF(J32="50","1.92",IF(J32="63","2.5",IF(J32="90","3.20",IF(J32="110","4.12","5.20"))))))))</f>
        <v>1.24</v>
      </c>
      <c r="J32" s="19" t="str">
        <f>IF(I13="Air 20","20",IF(I13="Air 25","25",IF(I13="Air 32","32",IF(I13="Air 40","40",IF(I13="Air 50","50",IF(I13="Air 63","63",IF(I13="Air 90","90",IF(I13="Air 110","110"))))))))</f>
        <v>32</v>
      </c>
    </row>
    <row r="33" spans="7:9" ht="15" hidden="1">
      <c r="G33" s="18" t="s">
        <v>17</v>
      </c>
      <c r="H33" s="18">
        <f>SUM(I26*I33)</f>
        <v>0</v>
      </c>
      <c r="I33" s="19" t="str">
        <f>IF(J32="20","0.18",IF(J32="25","0.27",IF(J32="32","0.24",IF(J32="40","0.32",IF(J32="50","0.42",IF(J32="63","0.6",IF(J32="90","0.82",IF(J32="110","1.08","1.4"))))))))</f>
        <v>0.24</v>
      </c>
    </row>
    <row r="34" spans="7:9" ht="15" hidden="1">
      <c r="G34" s="18" t="s">
        <v>13</v>
      </c>
      <c r="H34" s="18">
        <f>SUM(I27*I34)</f>
        <v>0</v>
      </c>
      <c r="I34" s="19" t="str">
        <f>IF(J32="20","0.25",IF(J32="25","0.27",IF(J32="32","0.34",IF(J32="40","0.42",IF(J32="50","0.51",IF(J32="63","0.7",IF(J32="90","1.02",IF(J32="110","1.26","1.55"))))))))</f>
        <v>0.34</v>
      </c>
    </row>
    <row r="35" spans="7:9" ht="15" hidden="1">
      <c r="G35" s="18" t="s">
        <v>14</v>
      </c>
      <c r="H35" s="18">
        <f>SUM(I28*I35)</f>
        <v>0</v>
      </c>
      <c r="I35" s="19" t="str">
        <f>IF(J32="20","0.81",IF(J32="25","1.08",IF(J32="32","1.38",IF(J32="40","1.82",IF(J32="50","2.18",IF(J32="63","2.8",IF(J32="90","3.98",IF(J32="110","5.02","6.1"))))))))</f>
        <v>1.38</v>
      </c>
    </row>
    <row r="36" spans="7:9" ht="15" hidden="1">
      <c r="G36" s="18" t="s">
        <v>15</v>
      </c>
      <c r="H36" s="18">
        <f>SUM(I29*I36)</f>
        <v>0.1</v>
      </c>
      <c r="I36" s="19" t="str">
        <f>IF(J32="20","0.07",IF(J32="25","0.08",IF(J32="32","0.1",IF(J32="40","0.14",IF(J32="50","0.2",IF(J32="63","0.24",IF(J32="90","0.3",IF(J32="110","0.4","0.5"))))))))</f>
        <v>0.1</v>
      </c>
    </row>
  </sheetData>
  <sheetProtection password="C5C2" sheet="1" objects="1" scenarios="1" selectLockedCells="1"/>
  <mergeCells count="26">
    <mergeCell ref="F20:O20"/>
    <mergeCell ref="F1:P1"/>
    <mergeCell ref="F3:G3"/>
    <mergeCell ref="F6:G6"/>
    <mergeCell ref="H3:J3"/>
    <mergeCell ref="K3:L3"/>
    <mergeCell ref="K6:L6"/>
    <mergeCell ref="H6:J6"/>
    <mergeCell ref="F2:O2"/>
    <mergeCell ref="F18:N18"/>
    <mergeCell ref="F7:G8"/>
    <mergeCell ref="M3:N3"/>
    <mergeCell ref="M6:N6"/>
    <mergeCell ref="F9:O9"/>
    <mergeCell ref="I11:L12"/>
    <mergeCell ref="I13:L13"/>
    <mergeCell ref="F21:O21"/>
    <mergeCell ref="F22:O22"/>
    <mergeCell ref="F15:O16"/>
    <mergeCell ref="F30:H30"/>
    <mergeCell ref="F24:G24"/>
    <mergeCell ref="F25:G25"/>
    <mergeCell ref="F26:G26"/>
    <mergeCell ref="F27:G27"/>
    <mergeCell ref="F28:G28"/>
    <mergeCell ref="F29:G29"/>
  </mergeCells>
  <conditionalFormatting sqref="I13">
    <cfRule type="expression" priority="1" dxfId="1" stopIfTrue="1">
      <formula>"IF($O$5&gt;101.4)"</formula>
    </cfRule>
    <cfRule type="expression" priority="2" dxfId="0" stopIfTrue="1">
      <formula>"IF($O$5&gt;101.4)"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Email User</dc:creator>
  <cp:keywords/>
  <dc:description/>
  <cp:lastModifiedBy>james.boon</cp:lastModifiedBy>
  <cp:lastPrinted>2011-06-23T22:48:18Z</cp:lastPrinted>
  <dcterms:created xsi:type="dcterms:W3CDTF">2008-07-04T06:06:09Z</dcterms:created>
  <dcterms:modified xsi:type="dcterms:W3CDTF">2014-03-10T03:29:14Z</dcterms:modified>
  <cp:category/>
  <cp:version/>
  <cp:contentType/>
  <cp:contentStatus/>
</cp:coreProperties>
</file>